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p3\vol1\DATA\MKTBOX\Calves\Starting Strong\Volume 11 - 2020\3.20 March\"/>
    </mc:Choice>
  </mc:AlternateContent>
  <xr:revisionPtr revIDLastSave="0" documentId="8_{E6408530-48C2-4480-9E8D-A25FE3AB3497}" xr6:coauthVersionLast="44" xr6:coauthVersionMax="44" xr10:uidLastSave="{00000000-0000-0000-0000-000000000000}"/>
  <bookViews>
    <workbookView xWindow="28680" yWindow="-120" windowWidth="29040" windowHeight="15840" xr2:uid="{A21F9C65-B53D-4C15-B0A0-EA6BF33C4382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1" l="1"/>
  <c r="E43" i="1" s="1"/>
  <c r="G34" i="1"/>
  <c r="I29" i="1"/>
  <c r="C25" i="1"/>
  <c r="G24" i="1"/>
  <c r="C24" i="1"/>
  <c r="C23" i="1"/>
  <c r="C22" i="1"/>
  <c r="C29" i="1" s="1"/>
  <c r="C21" i="1"/>
  <c r="C26" i="1" l="1"/>
  <c r="C28" i="1" s="1"/>
  <c r="D46" i="1" s="1"/>
  <c r="E46" i="1" s="1"/>
  <c r="C27" i="1"/>
  <c r="D45" i="1" s="1"/>
  <c r="E45" i="1" s="1"/>
  <c r="D44" i="1"/>
  <c r="E44" i="1" s="1"/>
  <c r="C30" i="1" l="1"/>
  <c r="C31" i="1" s="1"/>
</calcChain>
</file>

<file path=xl/sharedStrings.xml><?xml version="1.0" encoding="utf-8"?>
<sst xmlns="http://schemas.openxmlformats.org/spreadsheetml/2006/main" count="67" uniqueCount="65">
  <si>
    <t>Farm:</t>
  </si>
  <si>
    <t>Date:</t>
  </si>
  <si>
    <t>Typical Range</t>
  </si>
  <si>
    <t>Input</t>
  </si>
  <si>
    <t>Directions:</t>
  </si>
  <si>
    <t>82-87</t>
  </si>
  <si>
    <t>1.  Enter average calf birth weight.</t>
  </si>
  <si>
    <t>ADG, lb/day</t>
  </si>
  <si>
    <t>1.5-2.0</t>
  </si>
  <si>
    <t xml:space="preserve">2.  Enter the average daily gain (ADG, lb/d) for days on feed in nursery. </t>
  </si>
  <si>
    <t>56-63</t>
  </si>
  <si>
    <t xml:space="preserve">3.  Enter the days on feed in the nursery. </t>
  </si>
  <si>
    <t>4.  Enter the milk solids intake, lb/calf.</t>
  </si>
  <si>
    <t>8.  Enter the starter intake, lb/calf.</t>
  </si>
  <si>
    <t>10.  Enter the number of calves to be fed.</t>
  </si>
  <si>
    <t>Output</t>
  </si>
  <si>
    <t>125-200</t>
  </si>
  <si>
    <t>75-120</t>
  </si>
  <si>
    <t>Quarts</t>
  </si>
  <si>
    <t>Liters</t>
  </si>
  <si>
    <t>85-180</t>
  </si>
  <si>
    <t>Milk volume to solids conversion calculator</t>
  </si>
  <si>
    <t>1.2 to 2.0</t>
  </si>
  <si>
    <t>Milk volume, quarts/calf/day</t>
  </si>
  <si>
    <t xml:space="preserve">0.88-1.52 </t>
  </si>
  <si>
    <t>Milk solids, %</t>
  </si>
  <si>
    <t>175-210</t>
  </si>
  <si>
    <t>1.50-3.25</t>
  </si>
  <si>
    <t>Milk $/cwt to $/lb milk solids conversion calculator</t>
  </si>
  <si>
    <t>Milk,  $/cwt</t>
  </si>
  <si>
    <t>How Does Your Calf Performance Compare to the Top 10% of Producers?</t>
  </si>
  <si>
    <t>Top 10% of Producers</t>
  </si>
  <si>
    <t>Your Calves</t>
  </si>
  <si>
    <t>%</t>
  </si>
  <si>
    <t>ADG, lb/d</t>
  </si>
  <si>
    <t>Additive, $/lb</t>
  </si>
  <si>
    <t>5.  Enter the $/lb of milk solids ($/bag/50).</t>
  </si>
  <si>
    <t>6.  Enter the additive, lb/calf.</t>
  </si>
  <si>
    <t xml:space="preserve">7.  Enter the additive, $/lb. </t>
  </si>
  <si>
    <t>9.  Enter the $/lb starter ($/bag/50 or $/ton/2000).</t>
  </si>
  <si>
    <t>Calf birth weight, lb</t>
  </si>
  <si>
    <t>Example Farm</t>
  </si>
  <si>
    <t>Days on feed</t>
  </si>
  <si>
    <t>Milk replacer, lb/calf</t>
  </si>
  <si>
    <t>Milk replacer, $/lb</t>
  </si>
  <si>
    <t>Additive, lb/calf</t>
  </si>
  <si>
    <t>Calf starter, lb/calf</t>
  </si>
  <si>
    <t>Calf starter, $/lb</t>
  </si>
  <si>
    <t># of calves</t>
  </si>
  <si>
    <t>Quart to Liter conversion</t>
  </si>
  <si>
    <t>Milk solids intake, lb/calf/day</t>
  </si>
  <si>
    <t>Milk solids, $/lb.</t>
  </si>
  <si>
    <t>Total intake, DM lb</t>
  </si>
  <si>
    <t>Total gain, lb</t>
  </si>
  <si>
    <t>Milk replacer, $/calf</t>
  </si>
  <si>
    <t>Additve, $/calf</t>
  </si>
  <si>
    <t>Calf starter, $/calf</t>
  </si>
  <si>
    <t>Total feed cost, $/calf</t>
  </si>
  <si>
    <t>Feed conversion rate</t>
  </si>
  <si>
    <t>$/lb gain</t>
  </si>
  <si>
    <t>Ending calf weight, lb</t>
  </si>
  <si>
    <t>Feed cost, $/calf/day</t>
  </si>
  <si>
    <t>Feed cost to raise # calves</t>
  </si>
  <si>
    <t>Gain, lb</t>
  </si>
  <si>
    <t>Feed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</si>
</sst>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1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/>
    <xf numFmtId="2" fontId="3" fillId="3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6" xfId="0" applyFont="1" applyBorder="1"/>
    <xf numFmtId="0" fontId="0" fillId="0" borderId="5" xfId="0" applyBorder="1"/>
    <xf numFmtId="0" fontId="1" fillId="2" borderId="0" xfId="0" applyFont="1" applyFill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1" fillId="0" borderId="7" xfId="0" applyFont="1" applyBorder="1"/>
    <xf numFmtId="0" fontId="1" fillId="0" borderId="3" xfId="0" applyFont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0" fillId="0" borderId="3" xfId="0" applyBorder="1" applyAlignment="1"/>
    <xf numFmtId="0" fontId="1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1040671</xdr:colOff>
      <xdr:row>5</xdr:row>
      <xdr:rowOff>13335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6D4D1E-F492-4B0D-8E1C-976BE7DB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5841271" cy="1318260"/>
        </a:xfrm>
        <a:prstGeom prst="rect">
          <a:avLst/>
        </a:prstGeom>
      </xdr:spPr>
    </xdr:pic>
    <xdr:clientData/>
  </xdr:twoCellAnchor>
  <xdr:twoCellAnchor>
    <xdr:from>
      <xdr:col>1</xdr:col>
      <xdr:colOff>1198721</xdr:colOff>
      <xdr:row>1</xdr:row>
      <xdr:rowOff>7619</xdr:rowOff>
    </xdr:from>
    <xdr:to>
      <xdr:col>4</xdr:col>
      <xdr:colOff>1012032</xdr:colOff>
      <xdr:row>3</xdr:row>
      <xdr:rowOff>236219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4749D6-3F7C-4CE7-89F5-19754900908B}"/>
            </a:ext>
          </a:extLst>
        </xdr:cNvPr>
        <xdr:cNvSpPr txBox="1"/>
      </xdr:nvSpPr>
      <xdr:spPr>
        <a:xfrm>
          <a:off x="1686877" y="269557"/>
          <a:ext cx="4123374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200" b="1"/>
            <a:t>Dairy</a:t>
          </a:r>
          <a:r>
            <a:rPr lang="en-US" sz="2200" b="1" baseline="0"/>
            <a:t> Calf Cost of Gain Calculator</a:t>
          </a:r>
          <a:endParaRPr lang="en-US" sz="2200" b="1"/>
        </a:p>
      </xdr:txBody>
    </xdr:sp>
    <xdr:clientData/>
  </xdr:twoCellAnchor>
  <xdr:twoCellAnchor>
    <xdr:from>
      <xdr:col>0</xdr:col>
      <xdr:colOff>0</xdr:colOff>
      <xdr:row>31</xdr:row>
      <xdr:rowOff>19050</xdr:rowOff>
    </xdr:from>
    <xdr:to>
      <xdr:col>5</xdr:col>
      <xdr:colOff>0</xdr:colOff>
      <xdr:row>36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80D7EC-DD2E-41B0-9124-BA3CD2809B0A}"/>
            </a:ext>
          </a:extLst>
        </xdr:cNvPr>
        <xdr:cNvSpPr txBox="1"/>
      </xdr:nvSpPr>
      <xdr:spPr>
        <a:xfrm>
          <a:off x="0" y="7296150"/>
          <a:ext cx="5928360" cy="1179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r>
            <a:rPr lang="en-US" sz="1400" b="1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A191-3E03-47E3-A0F3-0586BB411707}">
  <dimension ref="A6:M46"/>
  <sheetViews>
    <sheetView tabSelected="1" zoomScale="80" zoomScaleNormal="80" workbookViewId="0">
      <selection activeCell="G5" sqref="G5"/>
    </sheetView>
  </sheetViews>
  <sheetFormatPr defaultRowHeight="21" x14ac:dyDescent="0.4"/>
  <cols>
    <col min="1" max="1" width="4.5703125" customWidth="1"/>
    <col min="2" max="2" width="21" customWidth="1"/>
    <col min="3" max="4" width="9.7109375" customWidth="1"/>
    <col min="5" max="5" width="10.5703125" customWidth="1"/>
    <col min="6" max="6" width="13.28515625" customWidth="1"/>
    <col min="7" max="7" width="6.78515625" customWidth="1"/>
    <col min="8" max="8" width="8.2109375" customWidth="1"/>
    <col min="9" max="9" width="7.28515625" customWidth="1"/>
    <col min="11" max="11" width="2.78515625" customWidth="1"/>
  </cols>
  <sheetData>
    <row r="6" spans="1:13" ht="21.6" thickBot="1" x14ac:dyDescent="0.45"/>
    <row r="7" spans="1:13" x14ac:dyDescent="0.4">
      <c r="A7" s="1" t="s">
        <v>0</v>
      </c>
      <c r="B7" s="2" t="s">
        <v>41</v>
      </c>
    </row>
    <row r="8" spans="1:13" ht="21.6" thickBot="1" x14ac:dyDescent="0.45">
      <c r="A8" s="1" t="s">
        <v>1</v>
      </c>
      <c r="B8" s="3">
        <v>43902</v>
      </c>
      <c r="D8" s="36" t="s">
        <v>2</v>
      </c>
    </row>
    <row r="9" spans="1:13" ht="21.6" thickBot="1" x14ac:dyDescent="0.45">
      <c r="A9" s="38" t="s">
        <v>3</v>
      </c>
      <c r="B9" s="39"/>
      <c r="D9" s="37"/>
      <c r="F9" s="4" t="s">
        <v>4</v>
      </c>
      <c r="G9" s="1"/>
      <c r="H9" s="1"/>
      <c r="I9" s="1"/>
      <c r="J9" s="1"/>
      <c r="K9" s="1"/>
      <c r="L9" s="1"/>
      <c r="M9" s="1"/>
    </row>
    <row r="10" spans="1:13" x14ac:dyDescent="0.4">
      <c r="B10" s="1" t="s">
        <v>40</v>
      </c>
      <c r="C10" s="5">
        <v>85</v>
      </c>
      <c r="D10" s="6" t="s">
        <v>5</v>
      </c>
      <c r="F10" s="1" t="s">
        <v>6</v>
      </c>
      <c r="G10" s="1"/>
      <c r="H10" s="1"/>
      <c r="I10" s="1"/>
      <c r="J10" s="1"/>
      <c r="K10" s="1"/>
      <c r="L10" s="1"/>
      <c r="M10" s="1"/>
    </row>
    <row r="11" spans="1:13" x14ac:dyDescent="0.4">
      <c r="B11" s="7" t="s">
        <v>7</v>
      </c>
      <c r="C11" s="8">
        <v>1.76</v>
      </c>
      <c r="D11" s="9" t="s">
        <v>8</v>
      </c>
      <c r="F11" s="1" t="s">
        <v>9</v>
      </c>
      <c r="G11" s="1"/>
      <c r="H11" s="1"/>
      <c r="I11" s="1"/>
      <c r="J11" s="1"/>
      <c r="K11" s="1"/>
      <c r="L11" s="1"/>
      <c r="M11" s="1"/>
    </row>
    <row r="12" spans="1:13" x14ac:dyDescent="0.4">
      <c r="B12" s="7" t="s">
        <v>42</v>
      </c>
      <c r="C12" s="10">
        <v>63</v>
      </c>
      <c r="D12" s="9" t="s">
        <v>10</v>
      </c>
      <c r="F12" s="1" t="s">
        <v>11</v>
      </c>
      <c r="G12" s="1"/>
      <c r="H12" s="1"/>
      <c r="I12" s="1"/>
      <c r="J12" s="1"/>
      <c r="K12" s="1"/>
      <c r="L12" s="1"/>
      <c r="M12" s="1"/>
    </row>
    <row r="13" spans="1:13" x14ac:dyDescent="0.4">
      <c r="B13" s="7" t="s">
        <v>43</v>
      </c>
      <c r="C13" s="10">
        <v>75</v>
      </c>
      <c r="D13" s="9"/>
      <c r="F13" s="1" t="s">
        <v>12</v>
      </c>
      <c r="G13" s="1"/>
      <c r="H13" s="1"/>
      <c r="I13" s="1"/>
      <c r="J13" s="1"/>
      <c r="K13" s="1"/>
      <c r="L13" s="1"/>
      <c r="M13" s="1"/>
    </row>
    <row r="14" spans="1:13" x14ac:dyDescent="0.4">
      <c r="B14" s="7" t="s">
        <v>44</v>
      </c>
      <c r="C14" s="8">
        <v>1.45</v>
      </c>
      <c r="D14" s="9"/>
      <c r="F14" s="1" t="s">
        <v>36</v>
      </c>
      <c r="G14" s="1"/>
      <c r="H14" s="1"/>
      <c r="I14" s="1"/>
      <c r="J14" s="1"/>
      <c r="K14" s="1"/>
      <c r="L14" s="1"/>
      <c r="M14" s="1"/>
    </row>
    <row r="15" spans="1:13" x14ac:dyDescent="0.4">
      <c r="B15" s="7" t="s">
        <v>45</v>
      </c>
      <c r="C15" s="8">
        <v>0</v>
      </c>
      <c r="D15" s="9"/>
      <c r="F15" s="1" t="s">
        <v>37</v>
      </c>
      <c r="G15" s="1"/>
      <c r="H15" s="1"/>
      <c r="I15" s="1"/>
      <c r="J15" s="1"/>
      <c r="K15" s="1"/>
      <c r="L15" s="1"/>
      <c r="M15" s="1"/>
    </row>
    <row r="16" spans="1:13" x14ac:dyDescent="0.4">
      <c r="B16" s="7" t="s">
        <v>35</v>
      </c>
      <c r="C16" s="8">
        <v>0</v>
      </c>
      <c r="D16" s="9"/>
      <c r="F16" s="1" t="s">
        <v>38</v>
      </c>
      <c r="G16" s="1"/>
      <c r="H16" s="1"/>
      <c r="I16" s="1"/>
      <c r="J16" s="1"/>
      <c r="K16" s="1"/>
      <c r="L16" s="1"/>
      <c r="M16" s="1"/>
    </row>
    <row r="17" spans="1:13" x14ac:dyDescent="0.4">
      <c r="B17" s="7" t="s">
        <v>46</v>
      </c>
      <c r="C17" s="10">
        <v>150</v>
      </c>
      <c r="D17" s="9"/>
      <c r="F17" s="1" t="s">
        <v>13</v>
      </c>
      <c r="G17" s="1"/>
      <c r="H17" s="1"/>
      <c r="I17" s="1"/>
      <c r="J17" s="1"/>
      <c r="K17" s="1"/>
      <c r="L17" s="1"/>
      <c r="M17" s="1"/>
    </row>
    <row r="18" spans="1:13" x14ac:dyDescent="0.4">
      <c r="B18" s="7" t="s">
        <v>47</v>
      </c>
      <c r="C18" s="8">
        <v>0.28999999999999998</v>
      </c>
      <c r="D18" s="9"/>
      <c r="F18" s="1" t="s">
        <v>39</v>
      </c>
      <c r="G18" s="1"/>
      <c r="H18" s="1"/>
      <c r="I18" s="1"/>
      <c r="J18" s="1"/>
      <c r="K18" s="1"/>
      <c r="L18" s="1"/>
      <c r="M18" s="1"/>
    </row>
    <row r="19" spans="1:13" ht="21.6" thickBot="1" x14ac:dyDescent="0.45">
      <c r="B19" s="7" t="s">
        <v>48</v>
      </c>
      <c r="C19" s="11">
        <v>100</v>
      </c>
      <c r="D19" s="9"/>
      <c r="F19" s="1" t="s">
        <v>14</v>
      </c>
    </row>
    <row r="20" spans="1:13" x14ac:dyDescent="0.4">
      <c r="A20" s="38" t="s">
        <v>15</v>
      </c>
      <c r="B20" s="39"/>
      <c r="C20" s="12"/>
      <c r="D20" s="13"/>
    </row>
    <row r="21" spans="1:13" x14ac:dyDescent="0.4">
      <c r="B21" s="14" t="s">
        <v>52</v>
      </c>
      <c r="C21" s="15">
        <f>(C13+C17+C15)</f>
        <v>225</v>
      </c>
      <c r="D21" s="16" t="s">
        <v>16</v>
      </c>
      <c r="F21" s="1"/>
    </row>
    <row r="22" spans="1:13" ht="21.6" thickBot="1" x14ac:dyDescent="0.45">
      <c r="B22" s="14" t="s">
        <v>53</v>
      </c>
      <c r="C22" s="15">
        <f>(C11*C12)</f>
        <v>110.88</v>
      </c>
      <c r="D22" s="16" t="s">
        <v>17</v>
      </c>
      <c r="F22" s="17" t="s">
        <v>49</v>
      </c>
      <c r="G22" s="17"/>
      <c r="H22" s="17"/>
    </row>
    <row r="23" spans="1:13" ht="22.2" thickTop="1" thickBot="1" x14ac:dyDescent="0.45">
      <c r="B23" s="14" t="s">
        <v>54</v>
      </c>
      <c r="C23" s="18">
        <f>(C14*C13)</f>
        <v>108.75</v>
      </c>
      <c r="D23" s="16"/>
      <c r="F23" s="1" t="s">
        <v>18</v>
      </c>
      <c r="G23" s="19">
        <v>10</v>
      </c>
      <c r="H23" s="1"/>
    </row>
    <row r="24" spans="1:13" ht="21.6" thickBot="1" x14ac:dyDescent="0.45">
      <c r="B24" s="14" t="s">
        <v>55</v>
      </c>
      <c r="C24" s="18">
        <f>(C15*C16)</f>
        <v>0</v>
      </c>
      <c r="D24" s="16"/>
      <c r="F24" s="1" t="s">
        <v>19</v>
      </c>
      <c r="G24" s="20">
        <f>(G23*0.9463)</f>
        <v>9.463000000000001</v>
      </c>
      <c r="H24" s="1"/>
    </row>
    <row r="25" spans="1:13" x14ac:dyDescent="0.4">
      <c r="B25" s="14" t="s">
        <v>56</v>
      </c>
      <c r="C25" s="18">
        <f>(C17*C18)</f>
        <v>43.5</v>
      </c>
      <c r="D25" s="16"/>
    </row>
    <row r="26" spans="1:13" ht="21.6" thickBot="1" x14ac:dyDescent="0.45">
      <c r="B26" s="14" t="s">
        <v>57</v>
      </c>
      <c r="C26" s="18">
        <f>(C23+C24+C25)</f>
        <v>152.25</v>
      </c>
      <c r="D26" s="16" t="s">
        <v>20</v>
      </c>
      <c r="F26" s="17" t="s">
        <v>21</v>
      </c>
      <c r="G26" s="21"/>
      <c r="H26" s="21"/>
      <c r="I26" s="21"/>
      <c r="J26" s="21"/>
    </row>
    <row r="27" spans="1:13" ht="21.6" thickTop="1" x14ac:dyDescent="0.4">
      <c r="B27" s="14" t="s">
        <v>58</v>
      </c>
      <c r="C27" s="18">
        <f>(C21/C22)</f>
        <v>2.0292207792207795</v>
      </c>
      <c r="D27" s="16" t="s">
        <v>22</v>
      </c>
      <c r="F27" s="1" t="s">
        <v>23</v>
      </c>
      <c r="G27" s="1"/>
      <c r="I27" s="22">
        <v>10</v>
      </c>
    </row>
    <row r="28" spans="1:13" ht="21.6" thickBot="1" x14ac:dyDescent="0.45">
      <c r="B28" s="14" t="s">
        <v>59</v>
      </c>
      <c r="C28" s="18">
        <f>(C26/C22)</f>
        <v>1.3731060606060606</v>
      </c>
      <c r="D28" s="9" t="s">
        <v>24</v>
      </c>
      <c r="F28" s="1" t="s">
        <v>25</v>
      </c>
      <c r="G28" s="1"/>
      <c r="I28" s="22">
        <v>13</v>
      </c>
    </row>
    <row r="29" spans="1:13" ht="21.6" thickBot="1" x14ac:dyDescent="0.45">
      <c r="B29" s="14" t="s">
        <v>60</v>
      </c>
      <c r="C29" s="15">
        <f>(C10+C22)</f>
        <v>195.88</v>
      </c>
      <c r="D29" s="9" t="s">
        <v>26</v>
      </c>
      <c r="F29" s="1" t="s">
        <v>50</v>
      </c>
      <c r="I29" s="23">
        <f>(((I27*0.13)*1000)/454)</f>
        <v>2.8634361233480177</v>
      </c>
      <c r="J29" s="24"/>
    </row>
    <row r="30" spans="1:13" x14ac:dyDescent="0.4">
      <c r="B30" s="14" t="s">
        <v>61</v>
      </c>
      <c r="C30" s="18">
        <f>(C26/60)</f>
        <v>2.5375000000000001</v>
      </c>
      <c r="D30" s="16" t="s">
        <v>27</v>
      </c>
    </row>
    <row r="31" spans="1:13" ht="21.6" thickBot="1" x14ac:dyDescent="0.45">
      <c r="B31" s="25" t="s">
        <v>62</v>
      </c>
      <c r="C31" s="26">
        <f>(C30*C19*C12)</f>
        <v>15986.25</v>
      </c>
      <c r="F31" s="17" t="s">
        <v>28</v>
      </c>
      <c r="G31" s="21"/>
      <c r="H31" s="21"/>
      <c r="I31" s="21"/>
      <c r="J31" s="21"/>
    </row>
    <row r="32" spans="1:13" ht="21.6" thickTop="1" x14ac:dyDescent="0.4">
      <c r="F32" s="1" t="s">
        <v>29</v>
      </c>
      <c r="G32" s="22">
        <v>15</v>
      </c>
    </row>
    <row r="33" spans="1:7" ht="21.6" thickBot="1" x14ac:dyDescent="0.45">
      <c r="F33" s="1" t="s">
        <v>25</v>
      </c>
      <c r="G33" s="22">
        <v>13</v>
      </c>
    </row>
    <row r="34" spans="1:7" ht="21.6" thickBot="1" x14ac:dyDescent="0.45">
      <c r="A34" s="1"/>
      <c r="F34" s="1" t="s">
        <v>51</v>
      </c>
      <c r="G34" s="23">
        <f>(G32/G33)</f>
        <v>1.1538461538461537</v>
      </c>
    </row>
    <row r="38" spans="1:7" x14ac:dyDescent="0.4">
      <c r="A38" s="40" t="s">
        <v>30</v>
      </c>
      <c r="B38" s="40"/>
      <c r="C38" s="40"/>
      <c r="D38" s="40"/>
      <c r="E38" s="40"/>
    </row>
    <row r="39" spans="1:7" x14ac:dyDescent="0.4">
      <c r="A39" s="40"/>
      <c r="B39" s="40"/>
      <c r="C39" s="40"/>
      <c r="D39" s="40"/>
      <c r="E39" s="40"/>
    </row>
    <row r="41" spans="1:7" ht="15" customHeight="1" x14ac:dyDescent="0.4">
      <c r="B41" s="27"/>
      <c r="C41" s="41" t="s">
        <v>31</v>
      </c>
      <c r="D41" s="41" t="s">
        <v>32</v>
      </c>
      <c r="E41" s="43" t="s">
        <v>33</v>
      </c>
    </row>
    <row r="42" spans="1:7" x14ac:dyDescent="0.4">
      <c r="B42" s="28"/>
      <c r="C42" s="42"/>
      <c r="D42" s="42"/>
      <c r="E42" s="44"/>
    </row>
    <row r="43" spans="1:7" x14ac:dyDescent="0.4">
      <c r="B43" s="1" t="s">
        <v>34</v>
      </c>
      <c r="C43" s="29">
        <v>1.9</v>
      </c>
      <c r="D43" s="30">
        <f>(C11)</f>
        <v>1.76</v>
      </c>
      <c r="E43" s="31">
        <f>(D43/C43)*100</f>
        <v>92.631578947368425</v>
      </c>
    </row>
    <row r="44" spans="1:7" x14ac:dyDescent="0.4">
      <c r="B44" s="1" t="s">
        <v>63</v>
      </c>
      <c r="C44" s="29">
        <v>115</v>
      </c>
      <c r="D44" s="32">
        <f>(C22)</f>
        <v>110.88</v>
      </c>
      <c r="E44" s="31">
        <f t="shared" ref="E44:E46" si="0">(D44/C44)*100</f>
        <v>96.417391304347817</v>
      </c>
    </row>
    <row r="45" spans="1:7" x14ac:dyDescent="0.4">
      <c r="B45" s="1" t="s">
        <v>64</v>
      </c>
      <c r="C45" s="29">
        <v>1.6</v>
      </c>
      <c r="D45" s="30">
        <f>(C27)</f>
        <v>2.0292207792207795</v>
      </c>
      <c r="E45" s="31">
        <f t="shared" si="0"/>
        <v>126.82629870129871</v>
      </c>
    </row>
    <row r="46" spans="1:7" x14ac:dyDescent="0.4">
      <c r="B46" s="28" t="s">
        <v>59</v>
      </c>
      <c r="C46" s="33">
        <v>1.35</v>
      </c>
      <c r="D46" s="34">
        <f>(C28)</f>
        <v>1.3731060606060606</v>
      </c>
      <c r="E46" s="35">
        <f t="shared" si="0"/>
        <v>101.71156004489336</v>
      </c>
    </row>
  </sheetData>
  <mergeCells count="7">
    <mergeCell ref="D8:D9"/>
    <mergeCell ref="A9:B9"/>
    <mergeCell ref="A20:B20"/>
    <mergeCell ref="A38:E39"/>
    <mergeCell ref="C41:C42"/>
    <mergeCell ref="D41:D42"/>
    <mergeCell ref="E41:E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0567C-63B2-4B5F-9BA5-996C8ADDCE0F}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56BCC-A432-41A2-8A50-586FE103D231}">
  <dimension ref="A1"/>
  <sheetViews>
    <sheetView workbookViewId="0"/>
  </sheetViews>
  <sheetFormatPr defaultRowHeight="21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Litherland</dc:creator>
  <cp:lastModifiedBy>Andrea Bloom</cp:lastModifiedBy>
  <dcterms:created xsi:type="dcterms:W3CDTF">2019-04-09T20:09:54Z</dcterms:created>
  <dcterms:modified xsi:type="dcterms:W3CDTF">2020-03-25T19:31:07Z</dcterms:modified>
</cp:coreProperties>
</file>